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roll Register" sheetId="1" state="visible" r:id="rId1"/>
  </sheets>
  <definedNames>
    <definedName name="_xlnm.Print_Area" localSheetId="0">'Payroll Register'!$A$1:$V$24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0.0&quot;x&quot;"/>
    <numFmt numFmtId="167" formatCode="#,##0.00;(#,##0.00);&quot;-&quot;"/>
  </numFmts>
  <fonts count="12">
    <font>
      <name val="Calibri"/>
      <family val="2"/>
      <color theme="1"/>
      <sz val="11"/>
      <scheme val="minor"/>
    </font>
    <font>
      <name val="Calibri"/>
      <b val="1"/>
      <color rgb="001F4E79"/>
      <sz val="22"/>
    </font>
    <font>
      <name val="Calibri"/>
      <color rgb="007F7F7F"/>
      <sz val="10"/>
    </font>
    <font>
      <name val="Calibri"/>
      <b val="1"/>
      <color rgb="00595959"/>
      <sz val="10"/>
    </font>
    <font>
      <name val="Calibri"/>
      <b val="1"/>
      <color rgb="001F4E79"/>
      <sz val="10"/>
    </font>
    <font>
      <name val="Calibri"/>
      <i val="1"/>
      <color rgb="00595959"/>
      <sz val="9"/>
    </font>
    <font>
      <name val="Calibri"/>
      <b val="1"/>
      <color rgb="00FFFFFF"/>
      <sz val="9.5"/>
    </font>
    <font>
      <name val="Calibri"/>
      <color rgb="001F4E79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FFFFFF"/>
      <sz val="10.5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F4E79"/>
        <bgColor rgb="001F4E79"/>
      </patternFill>
    </fill>
    <fill>
      <patternFill patternType="solid">
        <fgColor rgb="00EEF3F9"/>
        <bgColor rgb="00EEF3F9"/>
      </patternFill>
    </fill>
  </fills>
  <borders count="14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8EA9C1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8EA9C1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8EA9C1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0" borderId="0" applyAlignment="1" pivotButton="0" quotePrefix="0" xfId="0">
      <alignment horizontal="right" vertical="center" indent="1"/>
    </xf>
    <xf numFmtId="166" fontId="4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10" fontId="4" fillId="2" borderId="1" applyAlignment="1" pivotButton="0" quotePrefix="0" xfId="0">
      <alignment horizontal="center" vertical="center"/>
    </xf>
    <xf numFmtId="0" fontId="6" fillId="3" borderId="5" applyAlignment="1" pivotButton="0" quotePrefix="0" xfId="0">
      <alignment horizontal="center" vertical="center" wrapText="1"/>
    </xf>
    <xf numFmtId="0" fontId="6" fillId="3" borderId="6" applyAlignment="1" pivotButton="0" quotePrefix="0" xfId="0">
      <alignment horizontal="center" vertical="center" wrapText="1"/>
    </xf>
    <xf numFmtId="0" fontId="6" fillId="3" borderId="7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left" vertical="center" indent="1"/>
    </xf>
    <xf numFmtId="0" fontId="7" fillId="0" borderId="9" applyAlignment="1" pivotButton="0" quotePrefix="0" xfId="0">
      <alignment horizontal="center" vertical="center"/>
    </xf>
    <xf numFmtId="167" fontId="7" fillId="0" borderId="9" pivotButton="0" quotePrefix="0" xfId="0"/>
    <xf numFmtId="2" fontId="7" fillId="0" borderId="9" applyAlignment="1" pivotButton="0" quotePrefix="0" xfId="0">
      <alignment horizontal="center" vertical="center"/>
    </xf>
    <xf numFmtId="167" fontId="8" fillId="0" borderId="9" pivotButton="0" quotePrefix="0" xfId="0"/>
    <xf numFmtId="167" fontId="9" fillId="0" borderId="9" pivotButton="0" quotePrefix="0" xfId="0"/>
    <xf numFmtId="9" fontId="7" fillId="0" borderId="9" applyAlignment="1" pivotButton="0" quotePrefix="0" xfId="0">
      <alignment horizontal="center" vertical="center"/>
    </xf>
    <xf numFmtId="167" fontId="4" fillId="0" borderId="10" pivotButton="0" quotePrefix="0" xfId="0"/>
    <xf numFmtId="0" fontId="7" fillId="4" borderId="8" applyAlignment="1" pivotButton="0" quotePrefix="0" xfId="0">
      <alignment horizontal="center" vertical="center"/>
    </xf>
    <xf numFmtId="0" fontId="7" fillId="4" borderId="9" applyAlignment="1" pivotButton="0" quotePrefix="0" xfId="0">
      <alignment horizontal="left" vertical="center" indent="1"/>
    </xf>
    <xf numFmtId="0" fontId="7" fillId="4" borderId="9" applyAlignment="1" pivotButton="0" quotePrefix="0" xfId="0">
      <alignment horizontal="center" vertical="center"/>
    </xf>
    <xf numFmtId="167" fontId="7" fillId="4" borderId="9" pivotButton="0" quotePrefix="0" xfId="0"/>
    <xf numFmtId="2" fontId="7" fillId="4" borderId="9" applyAlignment="1" pivotButton="0" quotePrefix="0" xfId="0">
      <alignment horizontal="center" vertical="center"/>
    </xf>
    <xf numFmtId="167" fontId="8" fillId="4" borderId="9" pivotButton="0" quotePrefix="0" xfId="0"/>
    <xf numFmtId="167" fontId="9" fillId="4" borderId="9" pivotButton="0" quotePrefix="0" xfId="0"/>
    <xf numFmtId="9" fontId="7" fillId="4" borderId="9" applyAlignment="1" pivotButton="0" quotePrefix="0" xfId="0">
      <alignment horizontal="center" vertical="center"/>
    </xf>
    <xf numFmtId="167" fontId="4" fillId="4" borderId="10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9" applyAlignment="1" pivotButton="0" quotePrefix="0" xfId="0">
      <alignment horizontal="center" vertical="center"/>
    </xf>
    <xf numFmtId="0" fontId="0" fillId="4" borderId="8" pivotButton="0" quotePrefix="0" xfId="0"/>
    <xf numFmtId="0" fontId="0" fillId="4" borderId="9" pivotButton="0" quotePrefix="0" xfId="0"/>
    <xf numFmtId="0" fontId="0" fillId="4" borderId="9" applyAlignment="1" pivotButton="0" quotePrefix="0" xfId="0">
      <alignment horizontal="center" vertical="center"/>
    </xf>
    <xf numFmtId="0" fontId="0" fillId="4" borderId="11" pivotButton="0" quotePrefix="0" xfId="0"/>
    <xf numFmtId="0" fontId="0" fillId="4" borderId="12" pivotButton="0" quotePrefix="0" xfId="0"/>
    <xf numFmtId="0" fontId="0" fillId="4" borderId="12" applyAlignment="1" pivotButton="0" quotePrefix="0" xfId="0">
      <alignment horizontal="center" vertical="center"/>
    </xf>
    <xf numFmtId="167" fontId="8" fillId="4" borderId="12" pivotButton="0" quotePrefix="0" xfId="0"/>
    <xf numFmtId="167" fontId="9" fillId="4" borderId="12" pivotButton="0" quotePrefix="0" xfId="0"/>
    <xf numFmtId="167" fontId="4" fillId="4" borderId="13" pivotButton="0" quotePrefix="0" xfId="0"/>
    <xf numFmtId="0" fontId="0" fillId="3" borderId="0" pivotButton="0" quotePrefix="0" xfId="0"/>
    <xf numFmtId="0" fontId="10" fillId="3" borderId="0" applyAlignment="1" pivotButton="0" quotePrefix="0" xfId="0">
      <alignment horizontal="left" vertical="center" indent="1"/>
    </xf>
    <xf numFmtId="2" fontId="11" fillId="3" borderId="0" applyAlignment="1" pivotButton="0" quotePrefix="0" xfId="0">
      <alignment horizontal="center" vertical="center"/>
    </xf>
    <xf numFmtId="167" fontId="11" fillId="3" borderId="0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U23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19" customWidth="1" min="3" max="3"/>
    <col width="9" customWidth="1" min="4" max="4"/>
    <col width="11" customWidth="1" min="5" max="5"/>
    <col width="8" customWidth="1" min="6" max="6"/>
    <col width="8" customWidth="1" min="7" max="7"/>
    <col width="11" customWidth="1" min="8" max="8"/>
    <col width="11" customWidth="1" min="9" max="9"/>
    <col width="9" customWidth="1" min="10" max="10"/>
    <col width="12" customWidth="1" min="11" max="11"/>
    <col width="8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8" customWidth="1" min="18" max="18"/>
    <col width="10" customWidth="1" min="19" max="19"/>
    <col width="12" customWidth="1" min="20" max="20"/>
    <col width="12" customWidth="1" min="21" max="21"/>
    <col width="2" customWidth="1" min="22" max="22"/>
  </cols>
  <sheetData>
    <row r="2" ht="32" customHeight="1">
      <c r="B2" s="1" t="inlineStr">
        <is>
          <t>Payroll Register</t>
        </is>
      </c>
      <c r="C2" s="1" t="n"/>
      <c r="D2" s="1" t="n"/>
      <c r="E2" s="1" t="n"/>
      <c r="F2" s="1" t="n"/>
      <c r="G2" s="1" t="n"/>
      <c r="H2" s="1" t="n"/>
    </row>
    <row r="3">
      <c r="B3" s="2" t="inlineStr">
        <is>
          <t>Your Company Name  •  Bi-weekly payroll</t>
        </is>
      </c>
      <c r="C3" s="2" t="n"/>
      <c r="D3" s="2" t="n"/>
      <c r="E3" s="2" t="n"/>
      <c r="F3" s="2" t="n"/>
      <c r="G3" s="2" t="n"/>
      <c r="H3" s="2" t="n"/>
    </row>
    <row r="5">
      <c r="B5" s="3" t="inlineStr">
        <is>
          <t>Pay period start</t>
        </is>
      </c>
      <c r="C5" s="3" t="n"/>
      <c r="D5" s="4" t="n">
        <v>46328</v>
      </c>
      <c r="E5" s="5" t="n"/>
      <c r="G5" s="6" t="inlineStr">
        <is>
          <t>Overtime multiplier</t>
        </is>
      </c>
      <c r="H5" s="6" t="n"/>
      <c r="I5" s="6" t="n"/>
      <c r="J5" s="7" t="n">
        <v>1.5</v>
      </c>
      <c r="L5" s="8" t="inlineStr">
        <is>
          <t>How to use: enter the hourly rate (or salary per pay period), hours, bonus, federal withholding %, health insurance and retirement %. Blue cells are inputs; everything else calculates. Tax rates are examples — use the rates that apply to you.</t>
        </is>
      </c>
      <c r="M5" s="8" t="n"/>
      <c r="N5" s="8" t="n"/>
      <c r="O5" s="8" t="n"/>
      <c r="P5" s="8" t="n"/>
      <c r="Q5" s="8" t="n"/>
      <c r="R5" s="8" t="n"/>
      <c r="S5" s="8" t="n"/>
      <c r="T5" s="8" t="n"/>
      <c r="U5" s="8" t="n"/>
    </row>
    <row r="6">
      <c r="B6" s="3" t="inlineStr">
        <is>
          <t>Pay period end</t>
        </is>
      </c>
      <c r="C6" s="3" t="n"/>
      <c r="D6" s="4" t="n">
        <v>46341</v>
      </c>
      <c r="E6" s="5" t="n"/>
      <c r="G6" s="6" t="inlineStr">
        <is>
          <t>Social Security rate</t>
        </is>
      </c>
      <c r="H6" s="6" t="n"/>
      <c r="I6" s="6" t="n"/>
      <c r="J6" s="9" t="n">
        <v>0.062</v>
      </c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</row>
    <row r="7">
      <c r="B7" s="3" t="inlineStr">
        <is>
          <t>Pay date</t>
        </is>
      </c>
      <c r="C7" s="3" t="n"/>
      <c r="D7" s="4" t="n">
        <v>46346</v>
      </c>
      <c r="E7" s="5" t="n"/>
      <c r="G7" s="6" t="inlineStr">
        <is>
          <t>Medicare rate</t>
        </is>
      </c>
      <c r="H7" s="6" t="n"/>
      <c r="I7" s="6" t="n"/>
      <c r="J7" s="9" t="n">
        <v>0.0145</v>
      </c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</row>
    <row r="8">
      <c r="G8" s="6" t="inlineStr">
        <is>
          <t>State tax rate</t>
        </is>
      </c>
      <c r="H8" s="6" t="n"/>
      <c r="I8" s="6" t="n"/>
      <c r="J8" s="9" t="n">
        <v>0.045</v>
      </c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</row>
    <row r="10" ht="32" customHeight="1">
      <c r="B10" s="10" t="inlineStr">
        <is>
          <t>Emp ID</t>
        </is>
      </c>
      <c r="C10" s="11" t="inlineStr">
        <is>
          <t>Employee Name</t>
        </is>
      </c>
      <c r="D10" s="11" t="inlineStr">
        <is>
          <t>Pay Type</t>
        </is>
      </c>
      <c r="E10" s="11" t="inlineStr">
        <is>
          <t>Rate / Salary</t>
        </is>
      </c>
      <c r="F10" s="11" t="inlineStr">
        <is>
          <t>Reg. Hours</t>
        </is>
      </c>
      <c r="G10" s="11" t="inlineStr">
        <is>
          <t>OT Hours</t>
        </is>
      </c>
      <c r="H10" s="11" t="inlineStr">
        <is>
          <t>Regular Pay</t>
        </is>
      </c>
      <c r="I10" s="11" t="inlineStr">
        <is>
          <t>Overtime Pay</t>
        </is>
      </c>
      <c r="J10" s="11" t="inlineStr">
        <is>
          <t>Bonus</t>
        </is>
      </c>
      <c r="K10" s="11" t="inlineStr">
        <is>
          <t>Gross Pay</t>
        </is>
      </c>
      <c r="L10" s="11" t="inlineStr">
        <is>
          <t>Fed. W/H %</t>
        </is>
      </c>
      <c r="M10" s="11" t="inlineStr">
        <is>
          <t>Federal Tax</t>
        </is>
      </c>
      <c r="N10" s="11" t="inlineStr">
        <is>
          <t>Social Security</t>
        </is>
      </c>
      <c r="O10" s="11" t="inlineStr">
        <is>
          <t>Medicare</t>
        </is>
      </c>
      <c r="P10" s="11" t="inlineStr">
        <is>
          <t>State Tax</t>
        </is>
      </c>
      <c r="Q10" s="11" t="inlineStr">
        <is>
          <t>Health Ins.</t>
        </is>
      </c>
      <c r="R10" s="11" t="inlineStr">
        <is>
          <t>Retire %</t>
        </is>
      </c>
      <c r="S10" s="11" t="inlineStr">
        <is>
          <t>Retirement</t>
        </is>
      </c>
      <c r="T10" s="11" t="inlineStr">
        <is>
          <t>Total Deductions</t>
        </is>
      </c>
      <c r="U10" s="12" t="inlineStr">
        <is>
          <t>Net Pay</t>
        </is>
      </c>
    </row>
    <row r="11" ht="17" customHeight="1">
      <c r="B11" s="13" t="inlineStr">
        <is>
          <t>E-101</t>
        </is>
      </c>
      <c r="C11" s="14" t="inlineStr">
        <is>
          <t>Ava Johnson</t>
        </is>
      </c>
      <c r="D11" s="15" t="inlineStr">
        <is>
          <t>Hourly</t>
        </is>
      </c>
      <c r="E11" s="16" t="n">
        <v>24.5</v>
      </c>
      <c r="F11" s="17" t="n">
        <v>80</v>
      </c>
      <c r="G11" s="17" t="n">
        <v>6</v>
      </c>
      <c r="H11" s="18">
        <f>IF(E11="",0,IF(D11="Salary",E11,ROUND(E11*F11,2)))</f>
        <v/>
      </c>
      <c r="I11" s="18">
        <f>IF(D11="Salary",0,ROUND(E11*G11*$J$5,2))</f>
        <v/>
      </c>
      <c r="J11" s="16" t="n">
        <v>150</v>
      </c>
      <c r="K11" s="19">
        <f>H11+I11+N(J11)</f>
        <v/>
      </c>
      <c r="L11" s="20" t="n">
        <v>0.1</v>
      </c>
      <c r="M11" s="18">
        <f>ROUND(K11*N(L11),2)</f>
        <v/>
      </c>
      <c r="N11" s="18">
        <f>ROUND(K11*$J$6,2)</f>
        <v/>
      </c>
      <c r="O11" s="18">
        <f>ROUND(K11*$J$7,2)</f>
        <v/>
      </c>
      <c r="P11" s="18">
        <f>ROUND(K11*$J$8,2)</f>
        <v/>
      </c>
      <c r="Q11" s="16" t="n">
        <v>120</v>
      </c>
      <c r="R11" s="20" t="n">
        <v>0.04</v>
      </c>
      <c r="S11" s="18">
        <f>ROUND(K11*N(R11),2)</f>
        <v/>
      </c>
      <c r="T11" s="18">
        <f>M11+N11+O11+P11+N(Q11)+S11</f>
        <v/>
      </c>
      <c r="U11" s="21">
        <f>K11-T11</f>
        <v/>
      </c>
    </row>
    <row r="12" ht="17" customHeight="1">
      <c r="B12" s="22" t="inlineStr">
        <is>
          <t>E-102</t>
        </is>
      </c>
      <c r="C12" s="23" t="inlineStr">
        <is>
          <t>Liam Smith</t>
        </is>
      </c>
      <c r="D12" s="24" t="inlineStr">
        <is>
          <t>Hourly</t>
        </is>
      </c>
      <c r="E12" s="25" t="n">
        <v>22</v>
      </c>
      <c r="F12" s="26" t="n">
        <v>80</v>
      </c>
      <c r="G12" s="26" t="n">
        <v>0</v>
      </c>
      <c r="H12" s="27">
        <f>IF(E12="",0,IF(D12="Salary",E12,ROUND(E12*F12,2)))</f>
        <v/>
      </c>
      <c r="I12" s="27">
        <f>IF(D12="Salary",0,ROUND(E12*G12*$J$5,2))</f>
        <v/>
      </c>
      <c r="J12" s="25" t="n">
        <v>0</v>
      </c>
      <c r="K12" s="28">
        <f>H12+I12+N(J12)</f>
        <v/>
      </c>
      <c r="L12" s="29" t="n">
        <v>0.09</v>
      </c>
      <c r="M12" s="27">
        <f>ROUND(K12*N(L12),2)</f>
        <v/>
      </c>
      <c r="N12" s="27">
        <f>ROUND(K12*$J$6,2)</f>
        <v/>
      </c>
      <c r="O12" s="27">
        <f>ROUND(K12*$J$7,2)</f>
        <v/>
      </c>
      <c r="P12" s="27">
        <f>ROUND(K12*$J$8,2)</f>
        <v/>
      </c>
      <c r="Q12" s="25" t="n">
        <v>120</v>
      </c>
      <c r="R12" s="29" t="n">
        <v>0.03</v>
      </c>
      <c r="S12" s="27">
        <f>ROUND(K12*N(R12),2)</f>
        <v/>
      </c>
      <c r="T12" s="27">
        <f>M12+N12+O12+P12+N(Q12)+S12</f>
        <v/>
      </c>
      <c r="U12" s="30">
        <f>K12-T12</f>
        <v/>
      </c>
    </row>
    <row r="13" ht="17" customHeight="1">
      <c r="B13" s="13" t="inlineStr">
        <is>
          <t>E-103</t>
        </is>
      </c>
      <c r="C13" s="14" t="inlineStr">
        <is>
          <t>Sophia Martinez</t>
        </is>
      </c>
      <c r="D13" s="15" t="inlineStr">
        <is>
          <t>Salary</t>
        </is>
      </c>
      <c r="E13" s="16" t="n">
        <v>3250</v>
      </c>
      <c r="F13" s="17" t="n">
        <v>80</v>
      </c>
      <c r="G13" s="17" t="n">
        <v>0</v>
      </c>
      <c r="H13" s="18">
        <f>IF(E13="",0,IF(D13="Salary",E13,ROUND(E13*F13,2)))</f>
        <v/>
      </c>
      <c r="I13" s="18">
        <f>IF(D13="Salary",0,ROUND(E13*G13*$J$5,2))</f>
        <v/>
      </c>
      <c r="J13" s="16" t="n">
        <v>0</v>
      </c>
      <c r="K13" s="19">
        <f>H13+I13+N(J13)</f>
        <v/>
      </c>
      <c r="L13" s="20" t="n">
        <v>0.12</v>
      </c>
      <c r="M13" s="18">
        <f>ROUND(K13*N(L13),2)</f>
        <v/>
      </c>
      <c r="N13" s="18">
        <f>ROUND(K13*$J$6,2)</f>
        <v/>
      </c>
      <c r="O13" s="18">
        <f>ROUND(K13*$J$7,2)</f>
        <v/>
      </c>
      <c r="P13" s="18">
        <f>ROUND(K13*$J$8,2)</f>
        <v/>
      </c>
      <c r="Q13" s="16" t="n">
        <v>180</v>
      </c>
      <c r="R13" s="20" t="n">
        <v>0.05</v>
      </c>
      <c r="S13" s="18">
        <f>ROUND(K13*N(R13),2)</f>
        <v/>
      </c>
      <c r="T13" s="18">
        <f>M13+N13+O13+P13+N(Q13)+S13</f>
        <v/>
      </c>
      <c r="U13" s="21">
        <f>K13-T13</f>
        <v/>
      </c>
    </row>
    <row r="14" ht="17" customHeight="1">
      <c r="B14" s="22" t="inlineStr">
        <is>
          <t>E-104</t>
        </is>
      </c>
      <c r="C14" s="23" t="inlineStr">
        <is>
          <t>Noah Williams</t>
        </is>
      </c>
      <c r="D14" s="24" t="inlineStr">
        <is>
          <t>Hourly</t>
        </is>
      </c>
      <c r="E14" s="25" t="n">
        <v>19.75</v>
      </c>
      <c r="F14" s="26" t="n">
        <v>72</v>
      </c>
      <c r="G14" s="26" t="n">
        <v>0</v>
      </c>
      <c r="H14" s="27">
        <f>IF(E14="",0,IF(D14="Salary",E14,ROUND(E14*F14,2)))</f>
        <v/>
      </c>
      <c r="I14" s="27">
        <f>IF(D14="Salary",0,ROUND(E14*G14*$J$5,2))</f>
        <v/>
      </c>
      <c r="J14" s="25" t="n">
        <v>50</v>
      </c>
      <c r="K14" s="28">
        <f>H14+I14+N(J14)</f>
        <v/>
      </c>
      <c r="L14" s="29" t="n">
        <v>0.08</v>
      </c>
      <c r="M14" s="27">
        <f>ROUND(K14*N(L14),2)</f>
        <v/>
      </c>
      <c r="N14" s="27">
        <f>ROUND(K14*$J$6,2)</f>
        <v/>
      </c>
      <c r="O14" s="27">
        <f>ROUND(K14*$J$7,2)</f>
        <v/>
      </c>
      <c r="P14" s="27">
        <f>ROUND(K14*$J$8,2)</f>
        <v/>
      </c>
      <c r="Q14" s="25" t="n">
        <v>0</v>
      </c>
      <c r="R14" s="29" t="n">
        <v>0</v>
      </c>
      <c r="S14" s="27">
        <f>ROUND(K14*N(R14),2)</f>
        <v/>
      </c>
      <c r="T14" s="27">
        <f>M14+N14+O14+P14+N(Q14)+S14</f>
        <v/>
      </c>
      <c r="U14" s="30">
        <f>K14-T14</f>
        <v/>
      </c>
    </row>
    <row r="15" ht="17" customHeight="1">
      <c r="B15" s="13" t="inlineStr">
        <is>
          <t>E-105</t>
        </is>
      </c>
      <c r="C15" s="14" t="inlineStr">
        <is>
          <t>Olivia Brown</t>
        </is>
      </c>
      <c r="D15" s="15" t="inlineStr">
        <is>
          <t>Hourly</t>
        </is>
      </c>
      <c r="E15" s="16" t="n">
        <v>28</v>
      </c>
      <c r="F15" s="17" t="n">
        <v>80</v>
      </c>
      <c r="G15" s="17" t="n">
        <v>10</v>
      </c>
      <c r="H15" s="18">
        <f>IF(E15="",0,IF(D15="Salary",E15,ROUND(E15*F15,2)))</f>
        <v/>
      </c>
      <c r="I15" s="18">
        <f>IF(D15="Salary",0,ROUND(E15*G15*$J$5,2))</f>
        <v/>
      </c>
      <c r="J15" s="16" t="n">
        <v>0</v>
      </c>
      <c r="K15" s="19">
        <f>H15+I15+N(J15)</f>
        <v/>
      </c>
      <c r="L15" s="20" t="n">
        <v>0.11</v>
      </c>
      <c r="M15" s="18">
        <f>ROUND(K15*N(L15),2)</f>
        <v/>
      </c>
      <c r="N15" s="18">
        <f>ROUND(K15*$J$6,2)</f>
        <v/>
      </c>
      <c r="O15" s="18">
        <f>ROUND(K15*$J$7,2)</f>
        <v/>
      </c>
      <c r="P15" s="18">
        <f>ROUND(K15*$J$8,2)</f>
        <v/>
      </c>
      <c r="Q15" s="16" t="n">
        <v>180</v>
      </c>
      <c r="R15" s="20" t="n">
        <v>0.06</v>
      </c>
      <c r="S15" s="18">
        <f>ROUND(K15*N(R15),2)</f>
        <v/>
      </c>
      <c r="T15" s="18">
        <f>M15+N15+O15+P15+N(Q15)+S15</f>
        <v/>
      </c>
      <c r="U15" s="21">
        <f>K15-T15</f>
        <v/>
      </c>
    </row>
    <row r="16" ht="17" customHeight="1">
      <c r="B16" s="22" t="inlineStr">
        <is>
          <t>E-106</t>
        </is>
      </c>
      <c r="C16" s="23" t="inlineStr">
        <is>
          <t>Ethan Davis</t>
        </is>
      </c>
      <c r="D16" s="24" t="inlineStr">
        <is>
          <t>Salary</t>
        </is>
      </c>
      <c r="E16" s="25" t="n">
        <v>2900</v>
      </c>
      <c r="F16" s="26" t="n">
        <v>80</v>
      </c>
      <c r="G16" s="26" t="n">
        <v>0</v>
      </c>
      <c r="H16" s="27">
        <f>IF(E16="",0,IF(D16="Salary",E16,ROUND(E16*F16,2)))</f>
        <v/>
      </c>
      <c r="I16" s="27">
        <f>IF(D16="Salary",0,ROUND(E16*G16*$J$5,2))</f>
        <v/>
      </c>
      <c r="J16" s="25" t="n">
        <v>200</v>
      </c>
      <c r="K16" s="28">
        <f>H16+I16+N(J16)</f>
        <v/>
      </c>
      <c r="L16" s="29" t="n">
        <v>0.11</v>
      </c>
      <c r="M16" s="27">
        <f>ROUND(K16*N(L16),2)</f>
        <v/>
      </c>
      <c r="N16" s="27">
        <f>ROUND(K16*$J$6,2)</f>
        <v/>
      </c>
      <c r="O16" s="27">
        <f>ROUND(K16*$J$7,2)</f>
        <v/>
      </c>
      <c r="P16" s="27">
        <f>ROUND(K16*$J$8,2)</f>
        <v/>
      </c>
      <c r="Q16" s="25" t="n">
        <v>120</v>
      </c>
      <c r="R16" s="29" t="n">
        <v>0.04</v>
      </c>
      <c r="S16" s="27">
        <f>ROUND(K16*N(R16),2)</f>
        <v/>
      </c>
      <c r="T16" s="27">
        <f>M16+N16+O16+P16+N(Q16)+S16</f>
        <v/>
      </c>
      <c r="U16" s="30">
        <f>K16-T16</f>
        <v/>
      </c>
    </row>
    <row r="17" ht="17" customHeight="1">
      <c r="B17" s="13" t="inlineStr">
        <is>
          <t>E-107</t>
        </is>
      </c>
      <c r="C17" s="14" t="inlineStr">
        <is>
          <t>Mia Wilson</t>
        </is>
      </c>
      <c r="D17" s="15" t="inlineStr">
        <is>
          <t>Hourly</t>
        </is>
      </c>
      <c r="E17" s="16" t="n">
        <v>18.5</v>
      </c>
      <c r="F17" s="17" t="n">
        <v>64</v>
      </c>
      <c r="G17" s="17" t="n">
        <v>0</v>
      </c>
      <c r="H17" s="18">
        <f>IF(E17="",0,IF(D17="Salary",E17,ROUND(E17*F17,2)))</f>
        <v/>
      </c>
      <c r="I17" s="18">
        <f>IF(D17="Salary",0,ROUND(E17*G17*$J$5,2))</f>
        <v/>
      </c>
      <c r="J17" s="16" t="n">
        <v>0</v>
      </c>
      <c r="K17" s="19">
        <f>H17+I17+N(J17)</f>
        <v/>
      </c>
      <c r="L17" s="20" t="n">
        <v>0.07000000000000001</v>
      </c>
      <c r="M17" s="18">
        <f>ROUND(K17*N(L17),2)</f>
        <v/>
      </c>
      <c r="N17" s="18">
        <f>ROUND(K17*$J$6,2)</f>
        <v/>
      </c>
      <c r="O17" s="18">
        <f>ROUND(K17*$J$7,2)</f>
        <v/>
      </c>
      <c r="P17" s="18">
        <f>ROUND(K17*$J$8,2)</f>
        <v/>
      </c>
      <c r="Q17" s="16" t="n">
        <v>0</v>
      </c>
      <c r="R17" s="20" t="n">
        <v>0</v>
      </c>
      <c r="S17" s="18">
        <f>ROUND(K17*N(R17),2)</f>
        <v/>
      </c>
      <c r="T17" s="18">
        <f>M17+N17+O17+P17+N(Q17)+S17</f>
        <v/>
      </c>
      <c r="U17" s="21">
        <f>K17-T17</f>
        <v/>
      </c>
    </row>
    <row r="18" ht="17" customHeight="1">
      <c r="B18" s="22" t="inlineStr">
        <is>
          <t>E-108</t>
        </is>
      </c>
      <c r="C18" s="23" t="inlineStr">
        <is>
          <t>James Taylor</t>
        </is>
      </c>
      <c r="D18" s="24" t="inlineStr">
        <is>
          <t>Hourly</t>
        </is>
      </c>
      <c r="E18" s="25" t="n">
        <v>26.25</v>
      </c>
      <c r="F18" s="26" t="n">
        <v>80</v>
      </c>
      <c r="G18" s="26" t="n">
        <v>4</v>
      </c>
      <c r="H18" s="27">
        <f>IF(E18="",0,IF(D18="Salary",E18,ROUND(E18*F18,2)))</f>
        <v/>
      </c>
      <c r="I18" s="27">
        <f>IF(D18="Salary",0,ROUND(E18*G18*$J$5,2))</f>
        <v/>
      </c>
      <c r="J18" s="25" t="n">
        <v>0</v>
      </c>
      <c r="K18" s="28">
        <f>H18+I18+N(J18)</f>
        <v/>
      </c>
      <c r="L18" s="29" t="n">
        <v>0.1</v>
      </c>
      <c r="M18" s="27">
        <f>ROUND(K18*N(L18),2)</f>
        <v/>
      </c>
      <c r="N18" s="27">
        <f>ROUND(K18*$J$6,2)</f>
        <v/>
      </c>
      <c r="O18" s="27">
        <f>ROUND(K18*$J$7,2)</f>
        <v/>
      </c>
      <c r="P18" s="27">
        <f>ROUND(K18*$J$8,2)</f>
        <v/>
      </c>
      <c r="Q18" s="25" t="n">
        <v>120</v>
      </c>
      <c r="R18" s="29" t="n">
        <v>0.05</v>
      </c>
      <c r="S18" s="27">
        <f>ROUND(K18*N(R18),2)</f>
        <v/>
      </c>
      <c r="T18" s="27">
        <f>M18+N18+O18+P18+N(Q18)+S18</f>
        <v/>
      </c>
      <c r="U18" s="30">
        <f>K18-T18</f>
        <v/>
      </c>
    </row>
    <row r="19" ht="17" customHeight="1">
      <c r="B19" s="31" t="n"/>
      <c r="C19" s="32" t="n"/>
      <c r="D19" s="32" t="n"/>
      <c r="E19" s="32" t="n"/>
      <c r="F19" s="33" t="n"/>
      <c r="G19" s="33" t="n"/>
      <c r="H19" s="18">
        <f>IF(E19="",0,IF(D19="Salary",E19,ROUND(E19*F19,2)))</f>
        <v/>
      </c>
      <c r="I19" s="18">
        <f>IF(D19="Salary",0,ROUND(E19*G19*$J$5,2))</f>
        <v/>
      </c>
      <c r="J19" s="32" t="n"/>
      <c r="K19" s="19">
        <f>H19+I19+N(J19)</f>
        <v/>
      </c>
      <c r="L19" s="33" t="n"/>
      <c r="M19" s="18">
        <f>ROUND(K19*N(L19),2)</f>
        <v/>
      </c>
      <c r="N19" s="18">
        <f>ROUND(K19*$J$6,2)</f>
        <v/>
      </c>
      <c r="O19" s="18">
        <f>ROUND(K19*$J$7,2)</f>
        <v/>
      </c>
      <c r="P19" s="18">
        <f>ROUND(K19*$J$8,2)</f>
        <v/>
      </c>
      <c r="Q19" s="32" t="n"/>
      <c r="R19" s="33" t="n"/>
      <c r="S19" s="18">
        <f>ROUND(K19*N(R19),2)</f>
        <v/>
      </c>
      <c r="T19" s="18">
        <f>M19+N19+O19+P19+N(Q19)+S19</f>
        <v/>
      </c>
      <c r="U19" s="21">
        <f>K19-T19</f>
        <v/>
      </c>
    </row>
    <row r="20" ht="17" customHeight="1">
      <c r="B20" s="34" t="n"/>
      <c r="C20" s="35" t="n"/>
      <c r="D20" s="35" t="n"/>
      <c r="E20" s="35" t="n"/>
      <c r="F20" s="36" t="n"/>
      <c r="G20" s="36" t="n"/>
      <c r="H20" s="27">
        <f>IF(E20="",0,IF(D20="Salary",E20,ROUND(E20*F20,2)))</f>
        <v/>
      </c>
      <c r="I20" s="27">
        <f>IF(D20="Salary",0,ROUND(E20*G20*$J$5,2))</f>
        <v/>
      </c>
      <c r="J20" s="35" t="n"/>
      <c r="K20" s="28">
        <f>H20+I20+N(J20)</f>
        <v/>
      </c>
      <c r="L20" s="36" t="n"/>
      <c r="M20" s="27">
        <f>ROUND(K20*N(L20),2)</f>
        <v/>
      </c>
      <c r="N20" s="27">
        <f>ROUND(K20*$J$6,2)</f>
        <v/>
      </c>
      <c r="O20" s="27">
        <f>ROUND(K20*$J$7,2)</f>
        <v/>
      </c>
      <c r="P20" s="27">
        <f>ROUND(K20*$J$8,2)</f>
        <v/>
      </c>
      <c r="Q20" s="35" t="n"/>
      <c r="R20" s="36" t="n"/>
      <c r="S20" s="27">
        <f>ROUND(K20*N(R20),2)</f>
        <v/>
      </c>
      <c r="T20" s="27">
        <f>M20+N20+O20+P20+N(Q20)+S20</f>
        <v/>
      </c>
      <c r="U20" s="30">
        <f>K20-T20</f>
        <v/>
      </c>
    </row>
    <row r="21" ht="17" customHeight="1">
      <c r="B21" s="31" t="n"/>
      <c r="C21" s="32" t="n"/>
      <c r="D21" s="32" t="n"/>
      <c r="E21" s="32" t="n"/>
      <c r="F21" s="33" t="n"/>
      <c r="G21" s="33" t="n"/>
      <c r="H21" s="18">
        <f>IF(E21="",0,IF(D21="Salary",E21,ROUND(E21*F21,2)))</f>
        <v/>
      </c>
      <c r="I21" s="18">
        <f>IF(D21="Salary",0,ROUND(E21*G21*$J$5,2))</f>
        <v/>
      </c>
      <c r="J21" s="32" t="n"/>
      <c r="K21" s="19">
        <f>H21+I21+N(J21)</f>
        <v/>
      </c>
      <c r="L21" s="33" t="n"/>
      <c r="M21" s="18">
        <f>ROUND(K21*N(L21),2)</f>
        <v/>
      </c>
      <c r="N21" s="18">
        <f>ROUND(K21*$J$6,2)</f>
        <v/>
      </c>
      <c r="O21" s="18">
        <f>ROUND(K21*$J$7,2)</f>
        <v/>
      </c>
      <c r="P21" s="18">
        <f>ROUND(K21*$J$8,2)</f>
        <v/>
      </c>
      <c r="Q21" s="32" t="n"/>
      <c r="R21" s="33" t="n"/>
      <c r="S21" s="18">
        <f>ROUND(K21*N(R21),2)</f>
        <v/>
      </c>
      <c r="T21" s="18">
        <f>M21+N21+O21+P21+N(Q21)+S21</f>
        <v/>
      </c>
      <c r="U21" s="21">
        <f>K21-T21</f>
        <v/>
      </c>
    </row>
    <row r="22" ht="17" customHeight="1">
      <c r="B22" s="37" t="n"/>
      <c r="C22" s="38" t="n"/>
      <c r="D22" s="38" t="n"/>
      <c r="E22" s="38" t="n"/>
      <c r="F22" s="39" t="n"/>
      <c r="G22" s="39" t="n"/>
      <c r="H22" s="40">
        <f>IF(E22="",0,IF(D22="Salary",E22,ROUND(E22*F22,2)))</f>
        <v/>
      </c>
      <c r="I22" s="40">
        <f>IF(D22="Salary",0,ROUND(E22*G22*$J$5,2))</f>
        <v/>
      </c>
      <c r="J22" s="38" t="n"/>
      <c r="K22" s="41">
        <f>H22+I22+N(J22)</f>
        <v/>
      </c>
      <c r="L22" s="39" t="n"/>
      <c r="M22" s="40">
        <f>ROUND(K22*N(L22),2)</f>
        <v/>
      </c>
      <c r="N22" s="40">
        <f>ROUND(K22*$J$6,2)</f>
        <v/>
      </c>
      <c r="O22" s="40">
        <f>ROUND(K22*$J$7,2)</f>
        <v/>
      </c>
      <c r="P22" s="40">
        <f>ROUND(K22*$J$8,2)</f>
        <v/>
      </c>
      <c r="Q22" s="38" t="n"/>
      <c r="R22" s="39" t="n"/>
      <c r="S22" s="40">
        <f>ROUND(K22*N(R22),2)</f>
        <v/>
      </c>
      <c r="T22" s="40">
        <f>M22+N22+O22+P22+N(Q22)+S22</f>
        <v/>
      </c>
      <c r="U22" s="42">
        <f>K22-T22</f>
        <v/>
      </c>
    </row>
    <row r="23" ht="22" customHeight="1">
      <c r="B23" s="43" t="n"/>
      <c r="C23" s="44" t="inlineStr">
        <is>
          <t>TOTALS</t>
        </is>
      </c>
      <c r="D23" s="43" t="n"/>
      <c r="E23" s="43" t="n"/>
      <c r="F23" s="45">
        <f>SUM(F11:F22)</f>
        <v/>
      </c>
      <c r="G23" s="45">
        <f>SUM(G11:G22)</f>
        <v/>
      </c>
      <c r="H23" s="46">
        <f>SUM(H11:H22)</f>
        <v/>
      </c>
      <c r="I23" s="46">
        <f>SUM(I11:I22)</f>
        <v/>
      </c>
      <c r="J23" s="46">
        <f>SUM(J11:J22)</f>
        <v/>
      </c>
      <c r="K23" s="46">
        <f>SUM(K11:K22)</f>
        <v/>
      </c>
      <c r="L23" s="43" t="n"/>
      <c r="M23" s="46">
        <f>SUM(M11:M22)</f>
        <v/>
      </c>
      <c r="N23" s="46">
        <f>SUM(N11:N22)</f>
        <v/>
      </c>
      <c r="O23" s="46">
        <f>SUM(O11:O22)</f>
        <v/>
      </c>
      <c r="P23" s="46">
        <f>SUM(P11:P22)</f>
        <v/>
      </c>
      <c r="Q23" s="46">
        <f>SUM(Q11:Q22)</f>
        <v/>
      </c>
      <c r="R23" s="43" t="n"/>
      <c r="S23" s="46">
        <f>SUM(S11:S22)</f>
        <v/>
      </c>
      <c r="T23" s="46">
        <f>SUM(T11:T22)</f>
        <v/>
      </c>
      <c r="U23" s="46">
        <f>SUM(U11:U22)</f>
        <v/>
      </c>
    </row>
  </sheetData>
  <mergeCells count="13">
    <mergeCell ref="D6:E6"/>
    <mergeCell ref="B6:C6"/>
    <mergeCell ref="L5:U8"/>
    <mergeCell ref="D7:E7"/>
    <mergeCell ref="B7:C7"/>
    <mergeCell ref="G6:I6"/>
    <mergeCell ref="G5:I5"/>
    <mergeCell ref="B5:C5"/>
    <mergeCell ref="D5:E5"/>
    <mergeCell ref="G8:I8"/>
    <mergeCell ref="B2:H2"/>
    <mergeCell ref="B3:H3"/>
    <mergeCell ref="G7:I7"/>
  </mergeCells>
  <dataValidations count="1">
    <dataValidation sqref="D11:D22" showDropDown="0" showInputMessage="0" showErrorMessage="0" allowBlank="1" type="list">
      <formula1>"Hourly,Salary"</formula1>
    </dataValidation>
  </dataValidation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Payroll Register</dc:title>
  <dcterms:created xmlns:dcterms="http://purl.org/dc/terms/" xmlns:xsi="http://www.w3.org/2001/XMLSchema-instance" xsi:type="dcterms:W3CDTF">2026-10-23T14:01:07Z</dcterms:created>
  <dcterms:modified xmlns:dcterms="http://purl.org/dc/terms/" xmlns:xsi="http://www.w3.org/2001/XMLSchema-instance" xsi:type="dcterms:W3CDTF">2026-10-23T14:01:07Z</dcterms:modified>
</cp:coreProperties>
</file>